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Arkusz1!$A$2:$D$53</definedName>
  </definedNames>
  <calcPr calcId="145621"/>
</workbook>
</file>

<file path=xl/calcChain.xml><?xml version="1.0" encoding="utf-8"?>
<calcChain xmlns="http://schemas.openxmlformats.org/spreadsheetml/2006/main">
  <c r="B32" i="1" l="1"/>
  <c r="B43" i="1"/>
  <c r="B51" i="1"/>
  <c r="B6" i="1" l="1"/>
  <c r="B7" i="1"/>
  <c r="B8" i="1"/>
  <c r="B17" i="1"/>
  <c r="B25" i="1"/>
  <c r="B28" i="1"/>
  <c r="B29" i="1"/>
  <c r="B30" i="1"/>
  <c r="B31" i="1"/>
  <c r="B33" i="1"/>
  <c r="B34" i="1"/>
  <c r="B35" i="1"/>
  <c r="B36" i="1"/>
  <c r="B37" i="1"/>
  <c r="B38" i="1"/>
  <c r="B39" i="1"/>
  <c r="B40" i="1"/>
  <c r="B41" i="1"/>
  <c r="B42" i="1"/>
  <c r="B44" i="1"/>
  <c r="B45" i="1"/>
  <c r="B46" i="1"/>
  <c r="B47" i="1"/>
  <c r="B48" i="1"/>
  <c r="B49" i="1"/>
  <c r="B50" i="1"/>
  <c r="B52" i="1"/>
  <c r="B53" i="1" l="1"/>
</calcChain>
</file>

<file path=xl/sharedStrings.xml><?xml version="1.0" encoding="utf-8"?>
<sst xmlns="http://schemas.openxmlformats.org/spreadsheetml/2006/main" count="51" uniqueCount="50">
  <si>
    <t>plac przy ul. Rodzinnej - Przelotowej</t>
  </si>
  <si>
    <t>placy przy ul. Kobiórskiej - Przelotowej</t>
  </si>
  <si>
    <t>teren w strefie Starodroże przed mostem</t>
  </si>
  <si>
    <t>boisko trawiaste przy ul. Tuwima</t>
  </si>
  <si>
    <t>teren rekreacyjny - Golgota</t>
  </si>
  <si>
    <t>teren rekreacyjny - Pilok</t>
  </si>
  <si>
    <t>boisko - parking przy ul. Zachodniej</t>
  </si>
  <si>
    <t>boisko ul. Żołędziowa - Rubinowa</t>
  </si>
  <si>
    <t>tereny wokół "Dworu" - Leśników 3</t>
  </si>
  <si>
    <t>tereny rekreacyjne wzdłuż zbiorników wodnych - ul. Leśników</t>
  </si>
  <si>
    <t>teren po południowej stronie wiaduktu</t>
  </si>
  <si>
    <t>Zieleńce wykaszane kosiarką samozbierającą</t>
  </si>
  <si>
    <t>Pobocza dróg mulczowane kosiarką bijakową (np. Votex)</t>
  </si>
  <si>
    <t>ul. Plichtowicka</t>
  </si>
  <si>
    <t>ul. Prosta</t>
  </si>
  <si>
    <t>ul. Kobiórska odc. Północny</t>
  </si>
  <si>
    <t>ul. Kobiórska odc. Południowy</t>
  </si>
  <si>
    <t>ul. Błękitna</t>
  </si>
  <si>
    <t>ul. Hibnera</t>
  </si>
  <si>
    <t>ul. Rolna</t>
  </si>
  <si>
    <t>ul. Promnicka</t>
  </si>
  <si>
    <t>ul. Poziomkowa</t>
  </si>
  <si>
    <t>ul. Paproci</t>
  </si>
  <si>
    <t>ul. Wróblewskiego</t>
  </si>
  <si>
    <t>ul. Zmienna</t>
  </si>
  <si>
    <t>ul. Łukowa</t>
  </si>
  <si>
    <t>ul. Borowa</t>
  </si>
  <si>
    <t>ul. Orla</t>
  </si>
  <si>
    <t>trasa "Starodroże" (za mostem)</t>
  </si>
  <si>
    <t>ul. Na Kąty</t>
  </si>
  <si>
    <t>ul. Nad Zalewem</t>
  </si>
  <si>
    <t>ul. Leśników</t>
  </si>
  <si>
    <t>ul. Zachodnia na północ od "ronda"</t>
  </si>
  <si>
    <t>ul. Żeńców</t>
  </si>
  <si>
    <t>ul. Składowa</t>
  </si>
  <si>
    <t>ul. Rzeczna</t>
  </si>
  <si>
    <t>ul. Zogrodniki</t>
  </si>
  <si>
    <t>ul. Ołtuszewskiego (na wschód od DK1)</t>
  </si>
  <si>
    <t>Zieleńce do mulczowania kosiarką bijakowa (np. Votex)</t>
  </si>
  <si>
    <t>teren przy transformatorze ul. Bluszczowa - Centralna</t>
  </si>
  <si>
    <t>teren przy ul. Zachodniej - Centralnej</t>
  </si>
  <si>
    <t>teren dzierżawiony przy ul. Przelotowej (Kyrcz)</t>
  </si>
  <si>
    <t>działka po wschodniej stronie Oczyszczalni Świeków "Wschód"</t>
  </si>
  <si>
    <t>SUMA:</t>
  </si>
  <si>
    <t>Ilość koszeń</t>
  </si>
  <si>
    <t>Teren</t>
  </si>
  <si>
    <t>płyta sportowa boiska treningowego po półn. Str. GOS-u</t>
  </si>
  <si>
    <t>Powierzchnia [ha]</t>
  </si>
  <si>
    <t>Załącznik nr 4 - przedmiar</t>
  </si>
  <si>
    <t xml:space="preserve">Przedmiar - zestawienie powierzchni terenów publicznych przeznaczonych do wykoszenia oraz mulczowania w ramach umowy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</si>
</sst>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ont="1"/>
    <xf numFmtId="164" fontId="0" fillId="0" borderId="1" xfId="0" applyNumberFormat="1" applyBorder="1"/>
    <xf numFmtId="164" fontId="0" fillId="0" borderId="0" xfId="0" applyNumberFormat="1"/>
    <xf numFmtId="164" fontId="0" fillId="0" borderId="2" xfId="0" applyNumberFormat="1" applyBorder="1"/>
    <xf numFmtId="164" fontId="0" fillId="0" borderId="2" xfId="0" applyNumberFormat="1" applyFont="1" applyBorder="1"/>
    <xf numFmtId="0" fontId="1" fillId="0" borderId="5" xfId="0" applyFont="1" applyBorder="1" applyAlignment="1">
      <alignment horizontal="center" vertical="center"/>
    </xf>
    <xf numFmtId="0" fontId="0" fillId="0" borderId="5" xfId="0" applyBorder="1"/>
    <xf numFmtId="164" fontId="0" fillId="0" borderId="7" xfId="0" applyNumberFormat="1" applyBorder="1"/>
    <xf numFmtId="0" fontId="0" fillId="0" borderId="8" xfId="0" applyBorder="1"/>
    <xf numFmtId="0" fontId="0" fillId="0" borderId="8" xfId="0" applyFont="1" applyBorder="1"/>
    <xf numFmtId="0" fontId="0" fillId="3" borderId="8" xfId="0" applyFill="1" applyBorder="1"/>
    <xf numFmtId="164" fontId="1" fillId="3" borderId="1" xfId="0" applyNumberFormat="1" applyFont="1" applyFill="1" applyBorder="1"/>
    <xf numFmtId="0" fontId="1" fillId="3" borderId="8" xfId="0" applyFont="1" applyFill="1" applyBorder="1" applyAlignment="1">
      <alignment horizontal="right"/>
    </xf>
    <xf numFmtId="164" fontId="2" fillId="3" borderId="2" xfId="0" applyNumberFormat="1" applyFont="1" applyFill="1" applyBorder="1" applyAlignment="1">
      <alignment horizontal="right"/>
    </xf>
    <xf numFmtId="0" fontId="0" fillId="0" borderId="7" xfId="0" applyBorder="1"/>
    <xf numFmtId="0" fontId="0" fillId="0" borderId="2" xfId="0" applyBorder="1"/>
    <xf numFmtId="0" fontId="0" fillId="0" borderId="2" xfId="0" applyFont="1" applyBorder="1"/>
    <xf numFmtId="0" fontId="0" fillId="0" borderId="2" xfId="0" applyFont="1" applyFill="1" applyBorder="1"/>
    <xf numFmtId="0" fontId="0" fillId="0" borderId="1" xfId="0" applyBorder="1"/>
    <xf numFmtId="0" fontId="0" fillId="0" borderId="1" xfId="0" applyFont="1" applyBorder="1"/>
    <xf numFmtId="0" fontId="0" fillId="3" borderId="2" xfId="0" applyFill="1" applyBorder="1" applyAlignment="1"/>
    <xf numFmtId="0" fontId="0" fillId="3" borderId="13" xfId="0" applyFill="1" applyBorder="1" applyAlignment="1"/>
    <xf numFmtId="0" fontId="1" fillId="0" borderId="7" xfId="0" applyFont="1" applyBorder="1" applyAlignment="1">
      <alignment horizontal="center" vertical="center" wrapText="1"/>
    </xf>
    <xf numFmtId="0" fontId="0" fillId="0" borderId="18" xfId="0" applyBorder="1"/>
    <xf numFmtId="164" fontId="0" fillId="0" borderId="19" xfId="0" applyNumberFormat="1" applyBorder="1"/>
    <xf numFmtId="0" fontId="0" fillId="0" borderId="17" xfId="0" applyBorder="1"/>
    <xf numFmtId="0" fontId="0" fillId="0" borderId="19" xfId="0" applyBorder="1"/>
    <xf numFmtId="0" fontId="1" fillId="2" borderId="20" xfId="0" applyFont="1" applyFill="1" applyBorder="1" applyAlignment="1">
      <alignment horizontal="right"/>
    </xf>
    <xf numFmtId="164" fontId="1" fillId="2" borderId="21" xfId="0" applyNumberFormat="1" applyFont="1" applyFill="1" applyBorder="1"/>
    <xf numFmtId="0" fontId="1" fillId="2" borderId="22" xfId="0" applyFont="1" applyFill="1" applyBorder="1" applyAlignment="1"/>
    <xf numFmtId="0" fontId="1" fillId="2" borderId="16" xfId="0" applyFont="1" applyFill="1" applyBorder="1" applyAlignment="1"/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abSelected="1" workbookViewId="0">
      <selection activeCell="C13" sqref="C13"/>
    </sheetView>
  </sheetViews>
  <sheetFormatPr defaultRowHeight="15" x14ac:dyDescent="0.25"/>
  <cols>
    <col min="1" max="1" width="55" customWidth="1"/>
    <col min="2" max="2" width="14.5703125" customWidth="1"/>
    <col min="3" max="3" width="16" customWidth="1"/>
    <col min="4" max="4" width="12.28515625" customWidth="1"/>
  </cols>
  <sheetData>
    <row r="1" spans="1:4" x14ac:dyDescent="0.25">
      <c r="B1" s="34" t="s">
        <v>48</v>
      </c>
      <c r="C1" s="34"/>
    </row>
    <row r="2" spans="1:4" ht="15" customHeight="1" x14ac:dyDescent="0.25">
      <c r="A2" s="32" t="s">
        <v>49</v>
      </c>
      <c r="B2" s="32"/>
      <c r="C2" s="32"/>
      <c r="D2" s="32"/>
    </row>
    <row r="3" spans="1:4" ht="24" customHeight="1" thickBot="1" x14ac:dyDescent="0.3">
      <c r="A3" s="33"/>
      <c r="B3" s="33"/>
      <c r="C3" s="33"/>
      <c r="D3" s="33"/>
    </row>
    <row r="4" spans="1:4" ht="30.75" thickBot="1" x14ac:dyDescent="0.3">
      <c r="A4" s="6" t="s">
        <v>45</v>
      </c>
      <c r="B4" s="23" t="s">
        <v>47</v>
      </c>
      <c r="C4" s="45" t="s">
        <v>44</v>
      </c>
      <c r="D4" s="46"/>
    </row>
    <row r="5" spans="1:4" ht="33.75" customHeight="1" thickBot="1" x14ac:dyDescent="0.3">
      <c r="A5" s="43" t="s">
        <v>11</v>
      </c>
      <c r="B5" s="44"/>
      <c r="C5" s="44"/>
      <c r="D5" s="44"/>
    </row>
    <row r="6" spans="1:4" x14ac:dyDescent="0.25">
      <c r="A6" s="7" t="s">
        <v>0</v>
      </c>
      <c r="B6" s="8">
        <f>0.09</f>
        <v>0.09</v>
      </c>
      <c r="C6" s="15">
        <v>5</v>
      </c>
      <c r="D6" s="19"/>
    </row>
    <row r="7" spans="1:4" x14ac:dyDescent="0.25">
      <c r="A7" s="9" t="s">
        <v>1</v>
      </c>
      <c r="B7" s="4">
        <f>0.165</f>
        <v>0.16500000000000001</v>
      </c>
      <c r="C7" s="16">
        <v>5</v>
      </c>
      <c r="D7" s="19"/>
    </row>
    <row r="8" spans="1:4" x14ac:dyDescent="0.25">
      <c r="A8" s="9" t="s">
        <v>2</v>
      </c>
      <c r="B8" s="4">
        <f>0.054+0.175+0.061</f>
        <v>0.28999999999999998</v>
      </c>
      <c r="C8" s="16">
        <v>4</v>
      </c>
      <c r="D8" s="19"/>
    </row>
    <row r="9" spans="1:4" x14ac:dyDescent="0.25">
      <c r="A9" s="9" t="s">
        <v>3</v>
      </c>
      <c r="B9" s="4">
        <v>0.28000000000000003</v>
      </c>
      <c r="C9" s="16">
        <v>4</v>
      </c>
      <c r="D9" s="19"/>
    </row>
    <row r="10" spans="1:4" x14ac:dyDescent="0.25">
      <c r="A10" s="9" t="s">
        <v>4</v>
      </c>
      <c r="B10" s="4">
        <v>0.42499999999999999</v>
      </c>
      <c r="C10" s="16">
        <v>4</v>
      </c>
      <c r="D10" s="19"/>
    </row>
    <row r="11" spans="1:4" x14ac:dyDescent="0.25">
      <c r="A11" s="9" t="s">
        <v>5</v>
      </c>
      <c r="B11" s="4">
        <v>0.06</v>
      </c>
      <c r="C11" s="16">
        <v>4</v>
      </c>
      <c r="D11" s="19"/>
    </row>
    <row r="12" spans="1:4" x14ac:dyDescent="0.25">
      <c r="A12" s="9" t="s">
        <v>6</v>
      </c>
      <c r="B12" s="4">
        <v>0.20200000000000001</v>
      </c>
      <c r="C12" s="16">
        <v>3</v>
      </c>
      <c r="D12" s="19"/>
    </row>
    <row r="13" spans="1:4" x14ac:dyDescent="0.25">
      <c r="A13" s="9" t="s">
        <v>7</v>
      </c>
      <c r="B13" s="4">
        <v>0.1</v>
      </c>
      <c r="C13" s="16">
        <v>4</v>
      </c>
      <c r="D13" s="19"/>
    </row>
    <row r="14" spans="1:4" x14ac:dyDescent="0.25">
      <c r="A14" s="9" t="s">
        <v>8</v>
      </c>
      <c r="B14" s="4">
        <v>0.12</v>
      </c>
      <c r="C14" s="16">
        <v>4</v>
      </c>
      <c r="D14" s="19"/>
    </row>
    <row r="15" spans="1:4" x14ac:dyDescent="0.25">
      <c r="A15" s="9" t="s">
        <v>9</v>
      </c>
      <c r="B15" s="4">
        <v>2.5</v>
      </c>
      <c r="C15" s="16">
        <v>2</v>
      </c>
      <c r="D15" s="19"/>
    </row>
    <row r="16" spans="1:4" x14ac:dyDescent="0.25">
      <c r="A16" s="9" t="s">
        <v>10</v>
      </c>
      <c r="B16" s="4">
        <v>0.33200000000000002</v>
      </c>
      <c r="C16" s="16">
        <v>3</v>
      </c>
      <c r="D16" s="19"/>
    </row>
    <row r="17" spans="1:4" x14ac:dyDescent="0.25">
      <c r="A17" s="11"/>
      <c r="B17" s="12">
        <f>SUM(B6:B16)</f>
        <v>4.5640000000000001</v>
      </c>
      <c r="C17" s="21"/>
      <c r="D17" s="22"/>
    </row>
    <row r="18" spans="1:4" x14ac:dyDescent="0.25">
      <c r="A18" s="35" t="s">
        <v>38</v>
      </c>
      <c r="B18" s="36"/>
      <c r="C18" s="36"/>
      <c r="D18" s="37"/>
    </row>
    <row r="19" spans="1:4" x14ac:dyDescent="0.25">
      <c r="A19" s="38"/>
      <c r="B19" s="39"/>
      <c r="C19" s="39"/>
      <c r="D19" s="40"/>
    </row>
    <row r="20" spans="1:4" s="1" customFormat="1" x14ac:dyDescent="0.25">
      <c r="A20" s="10" t="s">
        <v>39</v>
      </c>
      <c r="B20" s="5">
        <v>0.08</v>
      </c>
      <c r="C20" s="17">
        <v>4</v>
      </c>
      <c r="D20" s="20"/>
    </row>
    <row r="21" spans="1:4" s="1" customFormat="1" x14ac:dyDescent="0.25">
      <c r="A21" s="10" t="s">
        <v>40</v>
      </c>
      <c r="B21" s="5">
        <v>0.16800000000000001</v>
      </c>
      <c r="C21" s="18">
        <v>3</v>
      </c>
      <c r="D21" s="20"/>
    </row>
    <row r="22" spans="1:4" s="1" customFormat="1" x14ac:dyDescent="0.25">
      <c r="A22" s="10" t="s">
        <v>46</v>
      </c>
      <c r="B22" s="5">
        <v>0.57399999999999995</v>
      </c>
      <c r="C22" s="18">
        <v>2</v>
      </c>
      <c r="D22" s="20"/>
    </row>
    <row r="23" spans="1:4" s="1" customFormat="1" x14ac:dyDescent="0.25">
      <c r="A23" s="10" t="s">
        <v>41</v>
      </c>
      <c r="B23" s="5">
        <v>0.51400000000000001</v>
      </c>
      <c r="C23" s="18">
        <v>2</v>
      </c>
      <c r="D23" s="20"/>
    </row>
    <row r="24" spans="1:4" s="1" customFormat="1" x14ac:dyDescent="0.25">
      <c r="A24" s="10" t="s">
        <v>42</v>
      </c>
      <c r="B24" s="5">
        <v>0.22</v>
      </c>
      <c r="C24" s="18">
        <v>2</v>
      </c>
      <c r="D24" s="20"/>
    </row>
    <row r="25" spans="1:4" s="1" customFormat="1" ht="15.75" x14ac:dyDescent="0.25">
      <c r="A25" s="13" t="s">
        <v>43</v>
      </c>
      <c r="B25" s="14">
        <f>SUM(B20:B24)</f>
        <v>1.5559999999999998</v>
      </c>
      <c r="C25" s="41"/>
      <c r="D25" s="42"/>
    </row>
    <row r="26" spans="1:4" s="1" customFormat="1" x14ac:dyDescent="0.25">
      <c r="A26" s="35" t="s">
        <v>12</v>
      </c>
      <c r="B26" s="36"/>
      <c r="C26" s="36"/>
      <c r="D26" s="37"/>
    </row>
    <row r="27" spans="1:4" x14ac:dyDescent="0.25">
      <c r="A27" s="38"/>
      <c r="B27" s="39"/>
      <c r="C27" s="39"/>
      <c r="D27" s="40"/>
    </row>
    <row r="28" spans="1:4" x14ac:dyDescent="0.25">
      <c r="A28" s="9" t="s">
        <v>13</v>
      </c>
      <c r="B28" s="2">
        <f>1.2*(61.8+64.1+63.4+185.2+306.6+260.1+180+85+34)/10000</f>
        <v>0.14882400000000001</v>
      </c>
      <c r="C28" s="16">
        <v>3</v>
      </c>
      <c r="D28" s="19"/>
    </row>
    <row r="29" spans="1:4" x14ac:dyDescent="0.25">
      <c r="A29" s="9" t="s">
        <v>14</v>
      </c>
      <c r="B29" s="2">
        <f>1.2*(220)/10000+0.026</f>
        <v>5.2400000000000002E-2</v>
      </c>
      <c r="C29" s="16">
        <v>3</v>
      </c>
      <c r="D29" s="19"/>
    </row>
    <row r="30" spans="1:4" x14ac:dyDescent="0.25">
      <c r="A30" s="9" t="s">
        <v>15</v>
      </c>
      <c r="B30" s="2">
        <f>1.2*(146)/10000</f>
        <v>1.7519999999999997E-2</v>
      </c>
      <c r="C30" s="16">
        <v>3</v>
      </c>
      <c r="D30" s="19"/>
    </row>
    <row r="31" spans="1:4" x14ac:dyDescent="0.25">
      <c r="A31" s="9" t="s">
        <v>16</v>
      </c>
      <c r="B31" s="2">
        <f>1.2/10000*130</f>
        <v>1.5599999999999999E-2</v>
      </c>
      <c r="C31" s="16">
        <v>3</v>
      </c>
      <c r="D31" s="19"/>
    </row>
    <row r="32" spans="1:4" x14ac:dyDescent="0.25">
      <c r="A32" s="9" t="s">
        <v>17</v>
      </c>
      <c r="B32" s="2">
        <f>1.2/10000*(247.5+131.5+41.4+73.4+54)*2</f>
        <v>0.13147199999999998</v>
      </c>
      <c r="C32" s="16">
        <v>3</v>
      </c>
      <c r="D32" s="19"/>
    </row>
    <row r="33" spans="1:4" x14ac:dyDescent="0.25">
      <c r="A33" s="9" t="s">
        <v>18</v>
      </c>
      <c r="B33" s="2">
        <f>1.2/10000*(194+58+29)</f>
        <v>3.372E-2</v>
      </c>
      <c r="C33" s="16">
        <v>3</v>
      </c>
      <c r="D33" s="19"/>
    </row>
    <row r="34" spans="1:4" x14ac:dyDescent="0.25">
      <c r="A34" s="9" t="s">
        <v>19</v>
      </c>
      <c r="B34" s="2">
        <f>1.2/10000*(60+28+98+409+62+134)</f>
        <v>9.491999999999999E-2</v>
      </c>
      <c r="C34" s="16">
        <v>3</v>
      </c>
      <c r="D34" s="19"/>
    </row>
    <row r="35" spans="1:4" x14ac:dyDescent="0.25">
      <c r="A35" s="9" t="s">
        <v>20</v>
      </c>
      <c r="B35" s="2">
        <f>1.2/10000*(300+65+110+225)</f>
        <v>8.3999999999999991E-2</v>
      </c>
      <c r="C35" s="16">
        <v>3</v>
      </c>
      <c r="D35" s="19"/>
    </row>
    <row r="36" spans="1:4" x14ac:dyDescent="0.25">
      <c r="A36" s="9" t="s">
        <v>21</v>
      </c>
      <c r="B36" s="2">
        <f>1.2/10000*210</f>
        <v>2.5199999999999997E-2</v>
      </c>
      <c r="C36" s="16">
        <v>3</v>
      </c>
      <c r="D36" s="19"/>
    </row>
    <row r="37" spans="1:4" x14ac:dyDescent="0.25">
      <c r="A37" s="9" t="s">
        <v>22</v>
      </c>
      <c r="B37" s="2">
        <f>1.2/10000*(310+80)</f>
        <v>4.6799999999999994E-2</v>
      </c>
      <c r="C37" s="16">
        <v>3</v>
      </c>
      <c r="D37" s="19"/>
    </row>
    <row r="38" spans="1:4" x14ac:dyDescent="0.25">
      <c r="A38" s="9" t="s">
        <v>23</v>
      </c>
      <c r="B38" s="2">
        <f>1.2/10000*(116+65+45+48)</f>
        <v>3.288E-2</v>
      </c>
      <c r="C38" s="16">
        <v>3</v>
      </c>
      <c r="D38" s="19"/>
    </row>
    <row r="39" spans="1:4" x14ac:dyDescent="0.25">
      <c r="A39" s="9" t="s">
        <v>24</v>
      </c>
      <c r="B39" s="2">
        <f>1.2/10000*(100+420+200+70+55)</f>
        <v>0.10139999999999999</v>
      </c>
      <c r="C39" s="16">
        <v>3</v>
      </c>
      <c r="D39" s="19"/>
    </row>
    <row r="40" spans="1:4" x14ac:dyDescent="0.25">
      <c r="A40" s="9" t="s">
        <v>25</v>
      </c>
      <c r="B40" s="2">
        <f>1.2/10000*(250+43+50+240)</f>
        <v>6.9959999999999994E-2</v>
      </c>
      <c r="C40" s="16">
        <v>3</v>
      </c>
      <c r="D40" s="19"/>
    </row>
    <row r="41" spans="1:4" x14ac:dyDescent="0.25">
      <c r="A41" s="9" t="s">
        <v>26</v>
      </c>
      <c r="B41" s="2">
        <f>1.2/10000*(175+200+70)</f>
        <v>5.3399999999999996E-2</v>
      </c>
      <c r="C41" s="16">
        <v>3</v>
      </c>
      <c r="D41" s="19"/>
    </row>
    <row r="42" spans="1:4" x14ac:dyDescent="0.25">
      <c r="A42" s="9" t="s">
        <v>27</v>
      </c>
      <c r="B42" s="2">
        <f>1.2/10000*(85+75+70+170+54+100)</f>
        <v>6.6479999999999997E-2</v>
      </c>
      <c r="C42" s="16">
        <v>3</v>
      </c>
      <c r="D42" s="19"/>
    </row>
    <row r="43" spans="1:4" x14ac:dyDescent="0.25">
      <c r="A43" s="9" t="s">
        <v>28</v>
      </c>
      <c r="B43" s="2">
        <f>1.2/10000*(213+120)*3</f>
        <v>0.11987999999999999</v>
      </c>
      <c r="C43" s="16">
        <v>3</v>
      </c>
      <c r="D43" s="19"/>
    </row>
    <row r="44" spans="1:4" x14ac:dyDescent="0.25">
      <c r="A44" s="9" t="s">
        <v>29</v>
      </c>
      <c r="B44" s="2">
        <f>1.2/10000*1000</f>
        <v>0.12</v>
      </c>
      <c r="C44" s="16">
        <v>3</v>
      </c>
      <c r="D44" s="19"/>
    </row>
    <row r="45" spans="1:4" x14ac:dyDescent="0.25">
      <c r="A45" s="9" t="s">
        <v>30</v>
      </c>
      <c r="B45" s="2">
        <f>1.2/10000*(130+15+117)</f>
        <v>3.1439999999999996E-2</v>
      </c>
      <c r="C45" s="16">
        <v>3</v>
      </c>
      <c r="D45" s="19"/>
    </row>
    <row r="46" spans="1:4" x14ac:dyDescent="0.25">
      <c r="A46" s="9" t="s">
        <v>31</v>
      </c>
      <c r="B46" s="2">
        <f>1.2/10000*(950+1000+150+70+90)</f>
        <v>0.2712</v>
      </c>
      <c r="C46" s="16">
        <v>3</v>
      </c>
      <c r="D46" s="19"/>
    </row>
    <row r="47" spans="1:4" x14ac:dyDescent="0.25">
      <c r="A47" s="9" t="s">
        <v>32</v>
      </c>
      <c r="B47" s="2">
        <f>1.2/10000*(500+150+300)</f>
        <v>0.11399999999999999</v>
      </c>
      <c r="C47" s="16">
        <v>3</v>
      </c>
      <c r="D47" s="19"/>
    </row>
    <row r="48" spans="1:4" x14ac:dyDescent="0.25">
      <c r="A48" s="9" t="s">
        <v>33</v>
      </c>
      <c r="B48" s="2">
        <f>1.2*300/10000</f>
        <v>3.5999999999999997E-2</v>
      </c>
      <c r="C48" s="16">
        <v>3</v>
      </c>
      <c r="D48" s="19"/>
    </row>
    <row r="49" spans="1:6" x14ac:dyDescent="0.25">
      <c r="A49" s="9" t="s">
        <v>34</v>
      </c>
      <c r="B49" s="2">
        <f>1.2/10000*(400+250+500+450)</f>
        <v>0.19199999999999998</v>
      </c>
      <c r="C49" s="16">
        <v>3</v>
      </c>
      <c r="D49" s="19"/>
    </row>
    <row r="50" spans="1:6" x14ac:dyDescent="0.25">
      <c r="A50" s="9" t="s">
        <v>37</v>
      </c>
      <c r="B50" s="2">
        <f>1.2/10000*(900+228+500+150)</f>
        <v>0.21335999999999999</v>
      </c>
      <c r="C50" s="16">
        <v>3</v>
      </c>
      <c r="D50" s="19"/>
    </row>
    <row r="51" spans="1:6" x14ac:dyDescent="0.25">
      <c r="A51" s="9" t="s">
        <v>35</v>
      </c>
      <c r="B51" s="2">
        <f>1.2/10000*(200+200)*2</f>
        <v>9.5999999999999988E-2</v>
      </c>
      <c r="C51" s="16">
        <v>3</v>
      </c>
      <c r="D51" s="19"/>
    </row>
    <row r="52" spans="1:6" ht="15.75" thickBot="1" x14ac:dyDescent="0.3">
      <c r="A52" s="24" t="s">
        <v>36</v>
      </c>
      <c r="B52" s="25">
        <f>1.2*700/10000</f>
        <v>8.4000000000000005E-2</v>
      </c>
      <c r="C52" s="26">
        <v>3</v>
      </c>
      <c r="D52" s="27"/>
      <c r="F52" s="3"/>
    </row>
    <row r="53" spans="1:6" ht="15.75" thickBot="1" x14ac:dyDescent="0.3">
      <c r="A53" s="28" t="s">
        <v>43</v>
      </c>
      <c r="B53" s="29">
        <f>SUM(B28:B52)</f>
        <v>2.2524559999999996</v>
      </c>
      <c r="C53" s="30"/>
      <c r="D53" s="31"/>
    </row>
  </sheetData>
  <mergeCells count="7">
    <mergeCell ref="A2:D3"/>
    <mergeCell ref="B1:C1"/>
    <mergeCell ref="A18:D19"/>
    <mergeCell ref="A26:D27"/>
    <mergeCell ref="C25:D25"/>
    <mergeCell ref="A5:D5"/>
    <mergeCell ref="C4:D4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dariuszkol</dc:creator>
  <cp:lastModifiedBy>dariuszkol</cp:lastModifiedBy>
  <cp:lastPrinted>2018-04-17T09:39:32Z</cp:lastPrinted>
  <dcterms:created xsi:type="dcterms:W3CDTF">2017-03-13T13:43:09Z</dcterms:created>
  <dcterms:modified xsi:type="dcterms:W3CDTF">2018-04-17T09:46:04Z</dcterms:modified>
</cp:coreProperties>
</file>